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Performance Data\Locked Calc Sheets\"/>
    </mc:Choice>
  </mc:AlternateContent>
  <xr:revisionPtr revIDLastSave="0" documentId="13_ncr:1_{8D75EFFC-A11A-40AC-A1AA-7EB00E776BD0}" xr6:coauthVersionLast="47" xr6:coauthVersionMax="47" xr10:uidLastSave="{00000000-0000-0000-0000-000000000000}"/>
  <bookViews>
    <workbookView xWindow="-120" yWindow="-120" windowWidth="29040" windowHeight="15720" xr2:uid="{B84A4CE1-9862-45BD-9C0E-4E21076C2338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I7" i="1" s="1"/>
  <c r="F8" i="1"/>
  <c r="G8" i="1"/>
  <c r="H8" i="1"/>
  <c r="I8" i="1" s="1"/>
  <c r="F9" i="1"/>
  <c r="G9" i="1"/>
  <c r="H9" i="1"/>
  <c r="I9" i="1" s="1"/>
  <c r="F10" i="1"/>
  <c r="G10" i="1"/>
  <c r="H10" i="1"/>
  <c r="I10" i="1" s="1"/>
  <c r="F11" i="1"/>
  <c r="G11" i="1"/>
  <c r="H11" i="1"/>
  <c r="I11" i="1" s="1"/>
  <c r="F12" i="1"/>
  <c r="G12" i="1"/>
  <c r="H12" i="1"/>
  <c r="I12" i="1" s="1"/>
</calcChain>
</file>

<file path=xl/sharedStrings.xml><?xml version="1.0" encoding="utf-8"?>
<sst xmlns="http://schemas.openxmlformats.org/spreadsheetml/2006/main" count="8" uniqueCount="8">
  <si>
    <t>Diffuser Size</t>
  </si>
  <si>
    <t>Throw (M)</t>
  </si>
  <si>
    <t>Pressure Drop (Pa)</t>
  </si>
  <si>
    <t>Noise Level (NR)</t>
  </si>
  <si>
    <t xml:space="preserve">Air Volume </t>
  </si>
  <si>
    <t>Terminal Velocity M/s</t>
  </si>
  <si>
    <t>Noise Level (DB)</t>
  </si>
  <si>
    <t>SSW -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</si>
</sst>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2" fillId="0" borderId="3" xfId="0" applyNumberFormat="1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6</xdr:row>
      <xdr:rowOff>190499</xdr:rowOff>
    </xdr:from>
    <xdr:to>
      <xdr:col>9</xdr:col>
      <xdr:colOff>522975</xdr:colOff>
      <xdr:row>33</xdr:row>
      <xdr:rowOff>80759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0F4974-A07F-BE14-598D-259BFDE53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352549"/>
          <a:ext cx="7200000" cy="509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F3D2-6FF5-4411-A4F8-3CD4F19EF53C}">
  <dimension ref="C3:K15"/>
  <sheetViews>
    <sheetView showGridLines="0" showRowColHeaders="0" tabSelected="1" workbookViewId="0">
      <selection activeCell="C6" sqref="C6"/>
    </sheetView>
  </sheetViews>
  <sheetFormatPr defaultRowHeight="15" x14ac:dyDescent="0.25"/>
  <cols>
    <col min="3" max="3" width="20.7109375" customWidth="1"/>
    <col min="5" max="5" width="12.7109375" customWidth="1"/>
    <col min="6" max="10" width="20.7109375" style="1" customWidth="1"/>
  </cols>
  <sheetData>
    <row r="3" spans="3:11" x14ac:dyDescent="0.25">
      <c r="G3" s="2" t="s">
        <v>7</v>
      </c>
    </row>
    <row r="4" spans="3:11" ht="15.75" thickBot="1" x14ac:dyDescent="0.3"/>
    <row r="5" spans="3:11" ht="15.75" thickBot="1" x14ac:dyDescent="0.3">
      <c r="C5" s="3" t="s">
        <v>4</v>
      </c>
      <c r="E5" s="7" t="s">
        <v>0</v>
      </c>
      <c r="F5" s="7" t="s">
        <v>1</v>
      </c>
      <c r="G5" s="7" t="s">
        <v>2</v>
      </c>
      <c r="H5" s="7" t="s">
        <v>6</v>
      </c>
      <c r="I5" s="7" t="s">
        <v>3</v>
      </c>
    </row>
    <row r="6" spans="3:11" ht="15.75" thickBot="1" x14ac:dyDescent="0.3">
      <c r="C6" s="4">
        <v>100</v>
      </c>
      <c r="E6" s="8"/>
      <c r="F6" s="9"/>
      <c r="G6" s="9"/>
      <c r="H6" s="9"/>
      <c r="I6" s="9"/>
    </row>
    <row r="7" spans="3:11" ht="15.75" thickBot="1" x14ac:dyDescent="0.3">
      <c r="E7" s="10">
        <v>200</v>
      </c>
      <c r="F7" s="11">
        <f>4.5*((C6/1000)/0.1224)*0.35/C9</f>
        <v>5.1470588235294121</v>
      </c>
      <c r="G7" s="12">
        <f>($C$6*3.6)^2*10.5/10^4</f>
        <v>136.08000000000001</v>
      </c>
      <c r="H7" s="12">
        <f>65*LOG10($C$6*3.6)-110</f>
        <v>56.159662549873673</v>
      </c>
      <c r="I7" s="12">
        <f t="shared" ref="I7:I12" si="0">IF(H7&gt;5,H7-5,0)</f>
        <v>51.159662549873673</v>
      </c>
    </row>
    <row r="8" spans="3:11" ht="15.75" thickBot="1" x14ac:dyDescent="0.3">
      <c r="C8" s="3" t="s">
        <v>5</v>
      </c>
      <c r="E8" s="10">
        <v>300</v>
      </c>
      <c r="F8" s="11">
        <f>2.1*((C6/1000)/0.0612)*0.247/C9</f>
        <v>3.3901960784313734</v>
      </c>
      <c r="G8" s="12">
        <f>($C$6*3.6)^2*2.4/10^4</f>
        <v>31.103999999999999</v>
      </c>
      <c r="H8" s="12">
        <f>65*LOG10($C$6*3.6)-128</f>
        <v>38.159662549873673</v>
      </c>
      <c r="I8" s="13">
        <f t="shared" si="0"/>
        <v>33.159662549873673</v>
      </c>
    </row>
    <row r="9" spans="3:11" ht="15.75" thickBot="1" x14ac:dyDescent="0.3">
      <c r="C9" s="4">
        <v>0.25</v>
      </c>
      <c r="E9" s="10">
        <v>350</v>
      </c>
      <c r="F9" s="11">
        <f>2.1*((C6/1000)/0.072)*0.268/C9</f>
        <v>3.1266666666666674</v>
      </c>
      <c r="G9" s="12">
        <f>($C$6*3.6)^2*1.1/10^4</f>
        <v>14.256</v>
      </c>
      <c r="H9" s="12">
        <f>65*LOG10($C$6*3.6)-138</f>
        <v>28.159662549873673</v>
      </c>
      <c r="I9" s="13">
        <f t="shared" si="0"/>
        <v>23.159662549873673</v>
      </c>
    </row>
    <row r="10" spans="3:11" ht="15.75" thickBot="1" x14ac:dyDescent="0.3">
      <c r="E10" s="10">
        <v>450</v>
      </c>
      <c r="F10" s="11">
        <f>2.1*((C6/1000)/0.1224)*0.35/C9</f>
        <v>2.4019607843137258</v>
      </c>
      <c r="G10" s="12">
        <f>($C$6*3.6)^2*0.7/10^4</f>
        <v>9.0719999999999992</v>
      </c>
      <c r="H10" s="12">
        <f>65*LOG10($C$6*3.6)-148</f>
        <v>18.159662549873673</v>
      </c>
      <c r="I10" s="13">
        <f t="shared" si="0"/>
        <v>13.159662549873673</v>
      </c>
    </row>
    <row r="11" spans="3:11" ht="15.75" thickBot="1" x14ac:dyDescent="0.3">
      <c r="E11" s="10">
        <v>500</v>
      </c>
      <c r="F11" s="11">
        <f>1.8*((C6/1000)/0.159/0.79)*0.35/C9</f>
        <v>2.0062096966802003</v>
      </c>
      <c r="G11" s="12">
        <f>($C$6*3.6)^2*0.43/10^4</f>
        <v>5.5728</v>
      </c>
      <c r="H11" s="12">
        <f>65*LOG10($C$6*3.6)-156</f>
        <v>10.159662549873673</v>
      </c>
      <c r="I11" s="13">
        <f t="shared" si="0"/>
        <v>5.1596625498736728</v>
      </c>
    </row>
    <row r="12" spans="3:11" ht="15.75" thickBot="1" x14ac:dyDescent="0.3">
      <c r="E12" s="10">
        <v>550</v>
      </c>
      <c r="F12" s="11">
        <f>1.8*((C6/1000)/0.12)*0.28/C9</f>
        <v>1.6800000000000002</v>
      </c>
      <c r="G12" s="12">
        <f>($C$6*3.6)^2*0.28/10^4</f>
        <v>3.6288</v>
      </c>
      <c r="H12" s="12">
        <f>65*LOG10($C$6*3.6)-161</f>
        <v>5.1596625498736728</v>
      </c>
      <c r="I12" s="13">
        <f t="shared" si="0"/>
        <v>0.15966254987367279</v>
      </c>
    </row>
    <row r="13" spans="3:11" x14ac:dyDescent="0.25">
      <c r="E13" s="5"/>
      <c r="F13" s="6"/>
      <c r="G13" s="6"/>
      <c r="H13" s="6"/>
    </row>
    <row r="15" spans="3:11" x14ac:dyDescent="0.25">
      <c r="K15" s="1"/>
    </row>
  </sheetData>
  <sheetProtection algorithmName="SHA-512" hashValue="0R8OLkDnfGSqKL27GCERxQoVV05ukQFxXo6lRBBCe4hxeogpAEl79IWPiOV55n36tLeXyYIBZgf/+fjsoJnhQQ==" saltValue="LXmICYQOR8vYWPsD7PJhW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Orme</dc:creator>
  <cp:lastModifiedBy>Steve Orme</cp:lastModifiedBy>
  <dcterms:created xsi:type="dcterms:W3CDTF">2022-06-14T20:03:59Z</dcterms:created>
  <dcterms:modified xsi:type="dcterms:W3CDTF">2022-08-16T13:56:53Z</dcterms:modified>
</cp:coreProperties>
</file>