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Performance Data\Locked Calc Sheets\"/>
    </mc:Choice>
  </mc:AlternateContent>
  <xr:revisionPtr revIDLastSave="0" documentId="13_ncr:1_{56AAFD48-16EC-443C-BE3B-216952057609}" xr6:coauthVersionLast="47" xr6:coauthVersionMax="47" xr10:uidLastSave="{00000000-0000-0000-0000-000000000000}"/>
  <bookViews>
    <workbookView xWindow="-120" yWindow="-120" windowWidth="29040" windowHeight="15720" xr2:uid="{B84A4CE1-9862-45BD-9C0E-4E21076C2338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I13" i="1" s="1"/>
  <c r="G13" i="1"/>
  <c r="F13" i="1"/>
  <c r="H12" i="1"/>
  <c r="I12" i="1" s="1"/>
  <c r="G12" i="1"/>
  <c r="F12" i="1"/>
  <c r="H11" i="1"/>
  <c r="I11" i="1" s="1"/>
  <c r="G11" i="1"/>
  <c r="F11" i="1"/>
  <c r="H10" i="1"/>
  <c r="I10" i="1" s="1"/>
  <c r="G10" i="1"/>
  <c r="F10" i="1"/>
  <c r="H9" i="1"/>
  <c r="I9" i="1" s="1"/>
  <c r="G9" i="1"/>
  <c r="F9" i="1"/>
  <c r="H8" i="1"/>
  <c r="I8" i="1" s="1"/>
  <c r="G8" i="1"/>
  <c r="F8" i="1"/>
  <c r="H7" i="1"/>
  <c r="I7" i="1" s="1"/>
  <c r="G7" i="1"/>
  <c r="F7" i="1"/>
</calcChain>
</file>

<file path=xl/sharedStrings.xml><?xml version="1.0" encoding="utf-8"?>
<sst xmlns="http://schemas.openxmlformats.org/spreadsheetml/2006/main" count="8" uniqueCount="8">
  <si>
    <t>Diffuser Size</t>
  </si>
  <si>
    <t>Throw (M)</t>
  </si>
  <si>
    <t>Pressure Drop (Pa)</t>
  </si>
  <si>
    <t>Noise Level (NR)</t>
  </si>
  <si>
    <t xml:space="preserve">Air Volume </t>
  </si>
  <si>
    <t>Terminal Velocity M/s</t>
  </si>
  <si>
    <t>Noise Level (DB)</t>
  </si>
  <si>
    <t>PSW -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</si>
</sst>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66FF"/>
      </left>
      <right style="medium">
        <color rgb="FF0066FF"/>
      </right>
      <top style="medium">
        <color rgb="FF0066FF"/>
      </top>
      <bottom/>
      <diagonal/>
    </border>
    <border>
      <left style="medium">
        <color rgb="FF0066FF"/>
      </left>
      <right style="medium">
        <color rgb="FF0066FF"/>
      </right>
      <top/>
      <bottom style="medium">
        <color rgb="FF0066FF"/>
      </bottom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 style="medium">
        <color rgb="FFFF99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164" fontId="0" fillId="0" borderId="3" xfId="0" applyNumberFormat="1" applyBorder="1" applyAlignment="1" applyProtection="1">
      <alignment horizontal="center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1" fontId="2" fillId="0" borderId="3" xfId="0" applyNumberFormat="1" applyFont="1" applyBorder="1" applyAlignment="1" applyProtection="1">
      <alignment horizontal="center" vertical="top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8</xdr:row>
      <xdr:rowOff>9524</xdr:rowOff>
    </xdr:from>
    <xdr:to>
      <xdr:col>9</xdr:col>
      <xdr:colOff>513450</xdr:colOff>
      <xdr:row>34</xdr:row>
      <xdr:rowOff>99809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B63453-1F9D-F654-14E9-FD8BD3C0D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1562099"/>
          <a:ext cx="7200000" cy="5090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7F3D2-6FF5-4411-A4F8-3CD4F19EF53C}">
  <dimension ref="C3:K15"/>
  <sheetViews>
    <sheetView showGridLines="0" showRowColHeaders="0" tabSelected="1" workbookViewId="0">
      <selection activeCell="C6" sqref="C6"/>
    </sheetView>
  </sheetViews>
  <sheetFormatPr defaultRowHeight="15" x14ac:dyDescent="0.25"/>
  <cols>
    <col min="3" max="3" width="20.7109375" customWidth="1"/>
    <col min="5" max="5" width="12.7109375" customWidth="1"/>
    <col min="6" max="10" width="20.7109375" style="1" customWidth="1"/>
  </cols>
  <sheetData>
    <row r="3" spans="3:11" x14ac:dyDescent="0.25">
      <c r="G3" s="2" t="s">
        <v>7</v>
      </c>
    </row>
    <row r="4" spans="3:11" ht="15.75" thickBot="1" x14ac:dyDescent="0.3"/>
    <row r="5" spans="3:11" ht="15.75" thickBot="1" x14ac:dyDescent="0.3">
      <c r="C5" s="3" t="s">
        <v>4</v>
      </c>
      <c r="E5" s="5" t="s">
        <v>0</v>
      </c>
      <c r="F5" s="5" t="s">
        <v>1</v>
      </c>
      <c r="G5" s="5" t="s">
        <v>2</v>
      </c>
      <c r="H5" s="5" t="s">
        <v>6</v>
      </c>
      <c r="I5" s="5" t="s">
        <v>3</v>
      </c>
    </row>
    <row r="6" spans="3:11" ht="15.75" thickBot="1" x14ac:dyDescent="0.3">
      <c r="C6" s="4">
        <v>100</v>
      </c>
      <c r="E6" s="6"/>
      <c r="F6" s="7"/>
      <c r="G6" s="7"/>
      <c r="H6" s="7"/>
      <c r="I6" s="7"/>
    </row>
    <row r="7" spans="3:11" ht="15.75" thickBot="1" x14ac:dyDescent="0.3">
      <c r="E7" s="8">
        <v>160</v>
      </c>
      <c r="F7" s="9">
        <f>0.5*(C6/1000/0.02/1.5)*0.41/C9</f>
        <v>2.7333333333333334</v>
      </c>
      <c r="G7" s="10">
        <f>($C$6*3.6)^2*12.4/10^4</f>
        <v>160.70400000000001</v>
      </c>
      <c r="H7" s="10">
        <f>65*LOG10($C$6*3.6)-104</f>
        <v>62.159662549873673</v>
      </c>
      <c r="I7" s="11">
        <f t="shared" ref="I7:I13" si="0">IF(H7&gt;5,H7-5,0)</f>
        <v>57.159662549873673</v>
      </c>
    </row>
    <row r="8" spans="3:11" ht="15.75" thickBot="1" x14ac:dyDescent="0.3">
      <c r="C8" s="3" t="s">
        <v>5</v>
      </c>
      <c r="E8" s="8">
        <v>200</v>
      </c>
      <c r="F8" s="9">
        <f>0.95*(C6/1000/0.0314/1.11)*0.3/C9</f>
        <v>3.2707867102771568</v>
      </c>
      <c r="G8" s="10">
        <f>($C$6*3.6)^2*6/10^4</f>
        <v>77.760000000000005</v>
      </c>
      <c r="H8" s="10">
        <f>65*LOG10($C$6*3.6)-117</f>
        <v>49.159662549873673</v>
      </c>
      <c r="I8" s="11">
        <f t="shared" si="0"/>
        <v>44.159662549873673</v>
      </c>
    </row>
    <row r="9" spans="3:11" ht="15.75" thickBot="1" x14ac:dyDescent="0.3">
      <c r="C9" s="4">
        <v>0.25</v>
      </c>
      <c r="E9" s="8">
        <v>250</v>
      </c>
      <c r="F9" s="9">
        <f>0.8*(C6/1000/0.05/1.11)*0.41/C9</f>
        <v>2.3639639639639638</v>
      </c>
      <c r="G9" s="10">
        <f>($C$6*3.6)^2*2.5/10^4</f>
        <v>32.4</v>
      </c>
      <c r="H9" s="10">
        <f>65*LOG10($C$6*3.6)-124</f>
        <v>42.159662549873673</v>
      </c>
      <c r="I9" s="11">
        <f t="shared" si="0"/>
        <v>37.159662549873673</v>
      </c>
    </row>
    <row r="10" spans="3:11" ht="15.75" thickBot="1" x14ac:dyDescent="0.3">
      <c r="E10" s="8">
        <v>300</v>
      </c>
      <c r="F10" s="9">
        <f>1.2*(C6/1000/0.078/1.1)*0.41/C9</f>
        <v>2.2937062937062933</v>
      </c>
      <c r="G10" s="10">
        <f>($C$6*3.6)^2*0.98/10^4</f>
        <v>12.700799999999999</v>
      </c>
      <c r="H10" s="10">
        <f>65*LOG10($C$6*3.6)-139</f>
        <v>27.159662549873673</v>
      </c>
      <c r="I10" s="11">
        <f t="shared" si="0"/>
        <v>22.159662549873673</v>
      </c>
    </row>
    <row r="11" spans="3:11" ht="15.75" thickBot="1" x14ac:dyDescent="0.3">
      <c r="E11" s="8">
        <v>315</v>
      </c>
      <c r="F11" s="9">
        <f>1.1*(C6/1000/0.078/1.1)*0.41/C9</f>
        <v>2.1025641025641026</v>
      </c>
      <c r="G11" s="10">
        <f>($C$6*3.6)^2*0.95/10^4</f>
        <v>12.311999999999999</v>
      </c>
      <c r="H11" s="10">
        <f>65*LOG10($C$6*3.6)-140</f>
        <v>26.159662549873673</v>
      </c>
      <c r="I11" s="11">
        <f t="shared" si="0"/>
        <v>21.159662549873673</v>
      </c>
    </row>
    <row r="12" spans="3:11" ht="15.75" thickBot="1" x14ac:dyDescent="0.3">
      <c r="E12" s="8">
        <v>400</v>
      </c>
      <c r="F12" s="9">
        <f>1.3*(C6/1000/0.159/1.1)*0.41/C9</f>
        <v>1.2189822755860491</v>
      </c>
      <c r="G12" s="10">
        <f>($C$6*3.6)^2*0.4/10^4</f>
        <v>5.1840000000000002</v>
      </c>
      <c r="H12" s="10">
        <f>65*LOG10($C$6*3.6)-150</f>
        <v>16.159662549873673</v>
      </c>
      <c r="I12" s="11">
        <f t="shared" si="0"/>
        <v>11.159662549873673</v>
      </c>
    </row>
    <row r="13" spans="3:11" ht="15.75" thickBot="1" x14ac:dyDescent="0.3">
      <c r="E13" s="8">
        <v>450</v>
      </c>
      <c r="F13" s="9">
        <f>1.5*(C6/1000/0.159/1.1)*0.41/C9</f>
        <v>1.4065180102915951</v>
      </c>
      <c r="G13" s="10">
        <f>($C$6*3.6)^2*0.17/10^4</f>
        <v>2.2031999999999998</v>
      </c>
      <c r="H13" s="10">
        <f>65*LOG10($C$6*3.6)-160</f>
        <v>6.1596625498736728</v>
      </c>
      <c r="I13" s="11">
        <f t="shared" si="0"/>
        <v>1.1596625498736728</v>
      </c>
    </row>
    <row r="15" spans="3:11" x14ac:dyDescent="0.25">
      <c r="K15" s="1"/>
    </row>
  </sheetData>
  <sheetProtection algorithmName="SHA-512" hashValue="3HF9oV8BvPz8eymre5Ukllq/hJJrd6MmOANMwtfgXJ1WKVb+kGcED/TT7npVwCT/GCWAYEIs+CRZX7zTveRVmQ==" saltValue="+tshBKZsb/ZTtIlZC5YrjQ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Orme</dc:creator>
  <cp:lastModifiedBy>Steve Orme</cp:lastModifiedBy>
  <dcterms:created xsi:type="dcterms:W3CDTF">2022-06-14T20:03:59Z</dcterms:created>
  <dcterms:modified xsi:type="dcterms:W3CDTF">2022-08-16T13:54:08Z</dcterms:modified>
</cp:coreProperties>
</file>