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Performance Data\Locked Calc Sheets\"/>
    </mc:Choice>
  </mc:AlternateContent>
  <xr:revisionPtr revIDLastSave="0" documentId="13_ncr:1_{FCE7A305-59AA-4052-91E2-481169122B64}" xr6:coauthVersionLast="47" xr6:coauthVersionMax="47" xr10:uidLastSave="{00000000-0000-0000-0000-000000000000}"/>
  <bookViews>
    <workbookView xWindow="-120" yWindow="-120" windowWidth="29040" windowHeight="15720" xr2:uid="{B84A4CE1-9862-45BD-9C0E-4E21076C2338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 s="1"/>
  <c r="I10" i="1"/>
  <c r="H10" i="1" s="1"/>
  <c r="I9" i="1"/>
  <c r="H9" i="1" s="1"/>
  <c r="I8" i="1"/>
  <c r="H8" i="1" s="1"/>
  <c r="I7" i="1"/>
  <c r="H7" i="1" s="1"/>
  <c r="G11" i="1"/>
  <c r="G10" i="1"/>
  <c r="G9" i="1"/>
  <c r="G8" i="1"/>
  <c r="G7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<sst xmlns="http://schemas.openxmlformats.org/spreadsheetml/2006/main" count="13" uniqueCount="13">
  <si>
    <t>Diffuser Size</t>
  </si>
  <si>
    <t>Throw (M)</t>
  </si>
  <si>
    <t>Pressure Drop (Pa)</t>
  </si>
  <si>
    <t>Noise Level (NR)</t>
  </si>
  <si>
    <t xml:space="preserve">Air Volume </t>
  </si>
  <si>
    <t>Terminal Velocity M/s</t>
  </si>
  <si>
    <t>Noise Level (DB)</t>
  </si>
  <si>
    <t>B4W - Range</t>
  </si>
  <si>
    <t>150 x 150</t>
  </si>
  <si>
    <t>225 x 225</t>
  </si>
  <si>
    <t>300 x 300</t>
  </si>
  <si>
    <t>375 x 375</t>
  </si>
  <si>
    <t>450 x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</si>
</sst>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2" fillId="0" borderId="0" xfId="0" applyNumberFormat="1" applyFont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5</xdr:row>
      <xdr:rowOff>190499</xdr:rowOff>
    </xdr:from>
    <xdr:to>
      <xdr:col>9</xdr:col>
      <xdr:colOff>646800</xdr:colOff>
      <xdr:row>32</xdr:row>
      <xdr:rowOff>80759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67B320-EDAA-210D-B865-21C03BDE7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162049"/>
          <a:ext cx="7200000" cy="5090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F3D2-6FF5-4411-A4F8-3CD4F19EF53C}">
  <dimension ref="C3:K15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2" width="9.140625" style="2"/>
    <col min="3" max="3" width="20.7109375" style="2" customWidth="1"/>
    <col min="4" max="4" width="9.140625" style="2"/>
    <col min="5" max="5" width="12.7109375" style="2" customWidth="1"/>
    <col min="6" max="10" width="20.7109375" style="3" customWidth="1"/>
    <col min="11" max="16384" width="9.140625" style="2"/>
  </cols>
  <sheetData>
    <row r="3" spans="3:11" x14ac:dyDescent="0.25">
      <c r="G3" s="4" t="s">
        <v>7</v>
      </c>
    </row>
    <row r="4" spans="3:11" ht="15.75" thickBot="1" x14ac:dyDescent="0.3"/>
    <row r="5" spans="3:11" ht="15.75" thickBot="1" x14ac:dyDescent="0.3">
      <c r="C5" s="5" t="s">
        <v>4</v>
      </c>
      <c r="E5" s="9" t="s">
        <v>0</v>
      </c>
      <c r="F5" s="9" t="s">
        <v>1</v>
      </c>
      <c r="G5" s="9" t="s">
        <v>2</v>
      </c>
      <c r="H5" s="9" t="s">
        <v>6</v>
      </c>
      <c r="I5" s="9" t="s">
        <v>3</v>
      </c>
    </row>
    <row r="6" spans="3:11" ht="15.75" thickBot="1" x14ac:dyDescent="0.3">
      <c r="C6" s="1">
        <v>100</v>
      </c>
      <c r="E6" s="10"/>
      <c r="F6" s="11"/>
      <c r="G6" s="11"/>
      <c r="H6" s="11"/>
      <c r="I6" s="11"/>
    </row>
    <row r="7" spans="3:11" ht="15.75" thickBot="1" x14ac:dyDescent="0.3">
      <c r="E7" s="12" t="s">
        <v>8</v>
      </c>
      <c r="F7" s="13">
        <f>(1.8*(($C$6*0.001)/((150*150)*0.000001))*(SQRT((150*150)*0.000001))/C9)</f>
        <v>4.8</v>
      </c>
      <c r="G7" s="14">
        <f>(((SQRT(0.6*(($C$6*0.001)/((150*150)*0.000001))^2)))/0.45)^2</f>
        <v>58.527663465935078</v>
      </c>
      <c r="H7" s="14">
        <f>I7+5</f>
        <v>39.444444444444443</v>
      </c>
      <c r="I7" s="14">
        <f>(((C6/1000)/((150*150)/1000000))*10)-10</f>
        <v>34.444444444444443</v>
      </c>
    </row>
    <row r="8" spans="3:11" ht="15.75" thickBot="1" x14ac:dyDescent="0.3">
      <c r="C8" s="5" t="s">
        <v>5</v>
      </c>
      <c r="E8" s="12" t="s">
        <v>9</v>
      </c>
      <c r="F8" s="13">
        <f>(1.55*(($C$6*0.001)/((225*225)*0.000001))*(SQRT((225*225)*0.000001))/C9)</f>
        <v>2.7555555555555564</v>
      </c>
      <c r="G8" s="14">
        <f>(((SQRT(0.6*(($C$6*0.001)/((225*225)*0.000001))^2)))/0.42)^2</f>
        <v>13.271579017218839</v>
      </c>
      <c r="H8" s="14">
        <f t="shared" ref="H8:H11" si="0">I8+5</f>
        <v>19.753086419753085</v>
      </c>
      <c r="I8" s="14">
        <f>(((C6/1000)/((225*225)/1000000))*10)-5</f>
        <v>14.753086419753085</v>
      </c>
    </row>
    <row r="9" spans="3:11" ht="15.75" thickBot="1" x14ac:dyDescent="0.3">
      <c r="C9" s="1">
        <v>0.25</v>
      </c>
      <c r="E9" s="12" t="s">
        <v>10</v>
      </c>
      <c r="F9" s="13">
        <f>(1.3*(($C$6*0.001)/((300*300)*0.000001))*(SQRT((300*300)*0.000001))/C9)</f>
        <v>1.7333333333333336</v>
      </c>
      <c r="G9" s="14">
        <f>(((SQRT(0.6*(($C$6*0.001)/((300*300)*0.000001))^2)))/0.41)^2</f>
        <v>4.4065481305219567</v>
      </c>
      <c r="H9" s="14">
        <f t="shared" si="0"/>
        <v>12.111111111111111</v>
      </c>
      <c r="I9" s="14">
        <f>(((C6/1000)/((300*300)/1000000))*10)-4</f>
        <v>7.1111111111111107</v>
      </c>
    </row>
    <row r="10" spans="3:11" ht="15.75" thickBot="1" x14ac:dyDescent="0.3">
      <c r="E10" s="12" t="s">
        <v>11</v>
      </c>
      <c r="F10" s="13">
        <f>(1.2*(($C$6*0.001)/((375*375)*0.000001))*(SQRT((375*375)*0.000001))/C9)</f>
        <v>1.28</v>
      </c>
      <c r="G10" s="14">
        <f>(((SQRT(0.6*(($C$6*0.001)/((375*375)*0.000001))^2)))/0.36)^2</f>
        <v>2.341106538637403</v>
      </c>
      <c r="H10" s="14">
        <f t="shared" si="0"/>
        <v>10.111111111111111</v>
      </c>
      <c r="I10" s="14">
        <f>(((C6/1000)/((375*375)/1000000))*10)-2</f>
        <v>5.1111111111111116</v>
      </c>
    </row>
    <row r="11" spans="3:11" ht="15.75" thickBot="1" x14ac:dyDescent="0.3">
      <c r="E11" s="12" t="s">
        <v>12</v>
      </c>
      <c r="F11" s="13">
        <f>(1.1*(($C$6*0.001)/((450*450)*0.000001))*(SQRT((450*450)*0.000001))/C9)</f>
        <v>0.97777777777777797</v>
      </c>
      <c r="G11" s="14">
        <f>(((SQRT(0.6*(($C$6*0.001)/((450*450)*0.000001))^2)))/0.36)^2</f>
        <v>1.1290058538953525</v>
      </c>
      <c r="H11" s="14">
        <f t="shared" si="0"/>
        <v>8.9382716049382722</v>
      </c>
      <c r="I11" s="14">
        <f>(((C6/1000)/((450*450)/1000000))*10)-1</f>
        <v>3.9382716049382713</v>
      </c>
    </row>
    <row r="12" spans="3:11" x14ac:dyDescent="0.25">
      <c r="E12" s="4"/>
      <c r="F12" s="6"/>
      <c r="G12" s="7"/>
      <c r="H12" s="7"/>
      <c r="I12" s="8"/>
    </row>
    <row r="15" spans="3:11" x14ac:dyDescent="0.25">
      <c r="K15" s="3"/>
    </row>
  </sheetData>
  <sheetProtection algorithmName="SHA-512" hashValue="Upwg3FccEEXTteUXYfpet2GqD4dhnRD4s5DNMBGiFMu0SYaAPaLdrwXZEZV0uCquuz0Bdr3aDMjq70vZm2kdiQ==" saltValue="UmrSEXD+DrQIwGTMr2pvv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Orme</dc:creator>
  <cp:lastModifiedBy>Steve Orme</cp:lastModifiedBy>
  <dcterms:created xsi:type="dcterms:W3CDTF">2022-06-14T20:03:59Z</dcterms:created>
  <dcterms:modified xsi:type="dcterms:W3CDTF">2022-08-10T06:09:32Z</dcterms:modified>
</cp:coreProperties>
</file>