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am/Downloads/recalcsandcontent/"/>
    </mc:Choice>
  </mc:AlternateContent>
  <xr:revisionPtr revIDLastSave="0" documentId="13_ncr:1_{A16EACBA-1F1B-0F4A-A8D8-6A503A9EEDF5}" xr6:coauthVersionLast="47" xr6:coauthVersionMax="47" xr10:uidLastSave="{00000000-0000-0000-0000-000000000000}"/>
  <bookViews>
    <workbookView xWindow="0" yWindow="760" windowWidth="29040" windowHeight="15720" xr2:uid="{B84A4CE1-9862-45BD-9C0E-4E21076C2338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H11" i="1" s="1"/>
  <c r="F11" i="1"/>
  <c r="E11" i="1"/>
  <c r="G10" i="1"/>
  <c r="H10" i="1" s="1"/>
  <c r="F10" i="1"/>
  <c r="E10" i="1"/>
  <c r="G9" i="1"/>
  <c r="H9" i="1" s="1"/>
  <c r="F9" i="1"/>
  <c r="E9" i="1"/>
  <c r="G8" i="1"/>
  <c r="F8" i="1"/>
  <c r="E8" i="1"/>
  <c r="H8" i="1"/>
  <c r="G7" i="1"/>
  <c r="H7" i="1" s="1"/>
  <c r="F7" i="1"/>
  <c r="E7" i="1"/>
  <c r="G6" i="1"/>
  <c r="H6" i="1" s="1"/>
  <c r="F6" i="1"/>
  <c r="E6" i="1"/>
  <c r="G5" i="1"/>
  <c r="H5" i="1" s="1"/>
  <c r="F5" i="1"/>
  <c r="E5" i="1"/>
</calcChain>
</file>

<file path=xl/sharedStrings.xml><?xml version="1.0" encoding="utf-8"?>
<sst xmlns="http://schemas.openxmlformats.org/spreadsheetml/2006/main" count="8" uniqueCount="8">
  <si>
    <t>Diffuser Size</t>
  </si>
  <si>
    <t>Throw (M)</t>
  </si>
  <si>
    <t>Pressure Drop (Pa)</t>
  </si>
  <si>
    <t>Noise Level (NR)</t>
  </si>
  <si>
    <t xml:space="preserve">Air Volume </t>
  </si>
  <si>
    <t>Terminal Velocity M/s</t>
  </si>
  <si>
    <t>Noise Level (DB)</t>
  </si>
  <si>
    <t>PSW -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</si>
</sst>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66FF"/>
      </left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 style="medium">
        <color rgb="FF0066FF"/>
      </right>
      <top/>
      <bottom style="medium">
        <color rgb="FF0066FF"/>
      </bottom>
      <diagonal/>
    </border>
    <border>
      <left style="medium">
        <color rgb="FFFF9900"/>
      </left>
      <right style="medium">
        <color rgb="FFFF9900"/>
      </right>
      <top style="medium">
        <color rgb="FFFF9900"/>
      </top>
      <bottom style="medium">
        <color rgb="FFFF99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2" fillId="0" borderId="3" xfId="0" applyNumberFormat="1" applyFont="1" applyBorder="1" applyAlignment="1">
      <alignment horizontal="center" vertical="top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F3D2-6FF5-4411-A4F8-3CD4F19EF53C}">
  <dimension ref="B1:J13"/>
  <sheetViews>
    <sheetView tabSelected="1" workbookViewId="0">
      <selection activeCell="B7" activeCellId="1" sqref="B4 B7"/>
    </sheetView>
  </sheetViews>
  <sheetFormatPr baseColWidth="10" defaultColWidth="8.83203125" defaultRowHeight="15" x14ac:dyDescent="0.2"/>
  <cols>
    <col min="2" max="2" width="20.6640625" customWidth="1"/>
    <col min="4" max="4" width="12.6640625" customWidth="1"/>
    <col min="5" max="9" width="20.6640625" style="1" customWidth="1"/>
  </cols>
  <sheetData>
    <row r="1" spans="2:10" x14ac:dyDescent="0.2">
      <c r="F1" s="2" t="s">
        <v>7</v>
      </c>
    </row>
    <row r="2" spans="2:10" ht="16" thickBot="1" x14ac:dyDescent="0.25"/>
    <row r="3" spans="2:10" ht="16" thickBot="1" x14ac:dyDescent="0.25">
      <c r="B3" s="3" t="s">
        <v>4</v>
      </c>
      <c r="D3" s="4" t="s">
        <v>0</v>
      </c>
      <c r="E3" s="4" t="s">
        <v>1</v>
      </c>
      <c r="F3" s="4" t="s">
        <v>2</v>
      </c>
      <c r="G3" s="4" t="s">
        <v>6</v>
      </c>
      <c r="H3" s="4" t="s">
        <v>3</v>
      </c>
    </row>
    <row r="4" spans="2:10" ht="16" thickBot="1" x14ac:dyDescent="0.25">
      <c r="B4" s="11">
        <v>100</v>
      </c>
      <c r="D4" s="5"/>
      <c r="E4" s="6"/>
      <c r="F4" s="6"/>
      <c r="G4" s="6"/>
      <c r="H4" s="6"/>
    </row>
    <row r="5" spans="2:10" ht="16" thickBot="1" x14ac:dyDescent="0.25">
      <c r="D5" s="7">
        <v>160</v>
      </c>
      <c r="E5" s="8">
        <f>0.5*(B4/1000/0.02/1.5)*0.41/B7</f>
        <v>2.7333333333333334</v>
      </c>
      <c r="F5" s="9">
        <f>($B$4*3.6)^2*12.4/10^4</f>
        <v>160.70400000000001</v>
      </c>
      <c r="G5" s="9">
        <f>65*LOG10($B$4*3.6)-104</f>
        <v>62.159662549873673</v>
      </c>
      <c r="H5" s="10">
        <f t="shared" ref="H5:H11" si="0">IF(G5&gt;5,G5-5,0)</f>
        <v>57.159662549873673</v>
      </c>
    </row>
    <row r="6" spans="2:10" ht="16" thickBot="1" x14ac:dyDescent="0.25">
      <c r="B6" s="3" t="s">
        <v>5</v>
      </c>
      <c r="D6" s="7">
        <v>200</v>
      </c>
      <c r="E6" s="8">
        <f>0.95*(B4/1000/0.0314/1.11)*0.3/B7</f>
        <v>3.2707867102771568</v>
      </c>
      <c r="F6" s="9">
        <f>($B$4*3.6)^2*6/10^4</f>
        <v>77.760000000000005</v>
      </c>
      <c r="G6" s="9">
        <f>65*LOG10($B$4*3.6)-117</f>
        <v>49.159662549873673</v>
      </c>
      <c r="H6" s="10">
        <f t="shared" si="0"/>
        <v>44.159662549873673</v>
      </c>
    </row>
    <row r="7" spans="2:10" ht="16" thickBot="1" x14ac:dyDescent="0.25">
      <c r="B7" s="11">
        <v>0.25</v>
      </c>
      <c r="D7" s="7">
        <v>250</v>
      </c>
      <c r="E7" s="8">
        <f>0.8*(B4/1000/0.05/1.11)*0.41/B7</f>
        <v>2.3639639639639638</v>
      </c>
      <c r="F7" s="9">
        <f>($B$4*3.6)^2*2.5/10^4</f>
        <v>32.4</v>
      </c>
      <c r="G7" s="9">
        <f>65*LOG10($B$4*3.6)-124</f>
        <v>42.159662549873673</v>
      </c>
      <c r="H7" s="10">
        <f t="shared" si="0"/>
        <v>37.159662549873673</v>
      </c>
    </row>
    <row r="8" spans="2:10" ht="16" thickBot="1" x14ac:dyDescent="0.25">
      <c r="D8" s="7">
        <v>300</v>
      </c>
      <c r="E8" s="8">
        <f>1.2*(B4/1000/0.078/1.1)*0.41/B7</f>
        <v>2.2937062937062933</v>
      </c>
      <c r="F8" s="9">
        <f>($B$4*3.6)^2*0.98/10^4</f>
        <v>12.700799999999999</v>
      </c>
      <c r="G8" s="9">
        <f>65*LOG10($B$4*3.6)-139</f>
        <v>27.159662549873673</v>
      </c>
      <c r="H8" s="10">
        <f t="shared" si="0"/>
        <v>22.159662549873673</v>
      </c>
    </row>
    <row r="9" spans="2:10" ht="16" thickBot="1" x14ac:dyDescent="0.25">
      <c r="D9" s="7">
        <v>315</v>
      </c>
      <c r="E9" s="8">
        <f>1.1*(B4/1000/0.078/1.1)*0.41/B7</f>
        <v>2.1025641025641026</v>
      </c>
      <c r="F9" s="9">
        <f>($B$4*3.6)^2*0.95/10^4</f>
        <v>12.311999999999999</v>
      </c>
      <c r="G9" s="9">
        <f>65*LOG10($B$4*3.6)-140</f>
        <v>26.159662549873673</v>
      </c>
      <c r="H9" s="10">
        <f t="shared" si="0"/>
        <v>21.159662549873673</v>
      </c>
    </row>
    <row r="10" spans="2:10" ht="16" thickBot="1" x14ac:dyDescent="0.25">
      <c r="D10" s="7">
        <v>400</v>
      </c>
      <c r="E10" s="8">
        <f>1.3*(B4/1000/0.159/1.1)*0.41/B7</f>
        <v>1.2189822755860491</v>
      </c>
      <c r="F10" s="9">
        <f>($B$4*3.6)^2*0.4/10^4</f>
        <v>5.1840000000000002</v>
      </c>
      <c r="G10" s="9">
        <f>65*LOG10($B$4*3.6)-150</f>
        <v>16.159662549873673</v>
      </c>
      <c r="H10" s="10">
        <f t="shared" si="0"/>
        <v>11.159662549873673</v>
      </c>
    </row>
    <row r="11" spans="2:10" ht="16" thickBot="1" x14ac:dyDescent="0.25">
      <c r="D11" s="7">
        <v>450</v>
      </c>
      <c r="E11" s="8">
        <f>1.5*(B4/1000/0.159/1.1)*0.41/B7</f>
        <v>1.4065180102915951</v>
      </c>
      <c r="F11" s="9">
        <f>($B$4*3.6)^2*0.17/10^4</f>
        <v>2.2031999999999998</v>
      </c>
      <c r="G11" s="9">
        <f>65*LOG10($B$4*3.6)-160</f>
        <v>6.1596625498736728</v>
      </c>
      <c r="H11" s="10">
        <f t="shared" si="0"/>
        <v>1.1596625498736728</v>
      </c>
    </row>
    <row r="13" spans="2:10" x14ac:dyDescent="0.2">
      <c r="J13" s="1"/>
    </row>
  </sheetData>
  <sheetProtection algorithmName="SHA-512" hashValue="sy3JihiiARTW0meDa6frqbhSiScz9KP22XQ8ebOkXZB+wjoYxUcQMsopnHy0C/rySOnK52IGps0Vi5K25jJpiQ==" saltValue="oi/jD0OhTNguoxB7hcQpNA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Orme</dc:creator>
  <cp:lastModifiedBy>Liam Pedley</cp:lastModifiedBy>
  <dcterms:created xsi:type="dcterms:W3CDTF">2022-06-14T20:03:59Z</dcterms:created>
  <dcterms:modified xsi:type="dcterms:W3CDTF">2022-07-09T21:49:39Z</dcterms:modified>
</cp:coreProperties>
</file>